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ticle ACHATPUBLIC\"/>
    </mc:Choice>
  </mc:AlternateContent>
  <bookViews>
    <workbookView xWindow="0" yWindow="0" windowWidth="28800" windowHeight="12435"/>
  </bookViews>
  <sheets>
    <sheet name="Pondération 6040" sheetId="1" r:id="rId1"/>
    <sheet name="Pondération 7030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3" l="1"/>
  <c r="I24" i="3"/>
  <c r="J24" i="3" s="1"/>
  <c r="I23" i="3"/>
  <c r="G26" i="3"/>
  <c r="G25" i="3"/>
  <c r="G23" i="3"/>
  <c r="H16" i="3"/>
  <c r="H14" i="3"/>
  <c r="H13" i="3"/>
  <c r="F16" i="3"/>
  <c r="F15" i="3"/>
  <c r="F14" i="3"/>
  <c r="F13" i="3"/>
  <c r="G6" i="3"/>
  <c r="G4" i="3"/>
  <c r="G3" i="3"/>
  <c r="E26" i="3"/>
  <c r="F26" i="3" s="1"/>
  <c r="E25" i="3"/>
  <c r="E24" i="3"/>
  <c r="E23" i="3"/>
  <c r="F23" i="3" s="1"/>
  <c r="J23" i="3" s="1"/>
  <c r="E16" i="3"/>
  <c r="E15" i="3"/>
  <c r="I15" i="3" s="1"/>
  <c r="E14" i="3"/>
  <c r="E13" i="3"/>
  <c r="E6" i="3"/>
  <c r="E5" i="3"/>
  <c r="H5" i="3" s="1"/>
  <c r="E4" i="3"/>
  <c r="H4" i="3" s="1"/>
  <c r="E3" i="3"/>
  <c r="H3" i="3" s="1"/>
  <c r="I26" i="1"/>
  <c r="E26" i="1"/>
  <c r="E25" i="1"/>
  <c r="I24" i="1"/>
  <c r="J24" i="1" s="1"/>
  <c r="E24" i="1"/>
  <c r="I23" i="1"/>
  <c r="E23" i="1"/>
  <c r="H16" i="1"/>
  <c r="E16" i="1"/>
  <c r="F16" i="1" s="1"/>
  <c r="E15" i="1"/>
  <c r="H14" i="1"/>
  <c r="E14" i="1"/>
  <c r="F14" i="1" s="1"/>
  <c r="H13" i="1"/>
  <c r="E13" i="1"/>
  <c r="F13" i="1" s="1"/>
  <c r="G6" i="1"/>
  <c r="G4" i="1"/>
  <c r="G3" i="1"/>
  <c r="E4" i="1"/>
  <c r="E5" i="1"/>
  <c r="H5" i="1" s="1"/>
  <c r="E6" i="1"/>
  <c r="E3" i="1"/>
  <c r="H3" i="1" s="1"/>
  <c r="J26" i="3" l="1"/>
  <c r="F25" i="3"/>
  <c r="J25" i="3" s="1"/>
  <c r="I14" i="3"/>
  <c r="J15" i="3" s="1"/>
  <c r="I16" i="3"/>
  <c r="I13" i="3"/>
  <c r="H6" i="3"/>
  <c r="I3" i="3"/>
  <c r="J16" i="3"/>
  <c r="K26" i="3"/>
  <c r="K25" i="3"/>
  <c r="K23" i="3"/>
  <c r="I5" i="3"/>
  <c r="I6" i="3"/>
  <c r="I13" i="1"/>
  <c r="F26" i="1"/>
  <c r="G26" i="1" s="1"/>
  <c r="J26" i="1" s="1"/>
  <c r="F23" i="1"/>
  <c r="G23" i="1" s="1"/>
  <c r="J23" i="1" s="1"/>
  <c r="F25" i="1"/>
  <c r="G25" i="1" s="1"/>
  <c r="J25" i="1" s="1"/>
  <c r="I14" i="1"/>
  <c r="I16" i="1"/>
  <c r="F15" i="1"/>
  <c r="I15" i="1" s="1"/>
  <c r="H6" i="1"/>
  <c r="H4" i="1"/>
  <c r="I5" i="1" s="1"/>
  <c r="J13" i="3" l="1"/>
  <c r="J15" i="1"/>
  <c r="K26" i="1"/>
  <c r="K25" i="1"/>
  <c r="K23" i="1"/>
  <c r="J16" i="1"/>
  <c r="I6" i="1"/>
  <c r="J13" i="1"/>
  <c r="I3" i="1"/>
</calcChain>
</file>

<file path=xl/sharedStrings.xml><?xml version="1.0" encoding="utf-8"?>
<sst xmlns="http://schemas.openxmlformats.org/spreadsheetml/2006/main" count="78" uniqueCount="33">
  <si>
    <t>OFFRE</t>
  </si>
  <si>
    <t>SC 1 - 30pts</t>
  </si>
  <si>
    <t>SC2 - 20pts</t>
  </si>
  <si>
    <t>SC3 - 10pts</t>
  </si>
  <si>
    <t>VALEUR TECHNIQUE 60pts</t>
  </si>
  <si>
    <t>TOTAL OFFRE</t>
  </si>
  <si>
    <t>CLASSEMENT</t>
  </si>
  <si>
    <t>ECART MEILLEURE  NOTE</t>
  </si>
  <si>
    <t>VALEUR TECHNIQUE 60%</t>
  </si>
  <si>
    <t>NOTE VT PONDEREE 60%</t>
  </si>
  <si>
    <t>PRIX en €</t>
  </si>
  <si>
    <t>TOTAL PRIX 40%</t>
  </si>
  <si>
    <t>TOTAL PRIX 40pts</t>
  </si>
  <si>
    <t>TOTAL VT sur 100</t>
  </si>
  <si>
    <t>SC 1 - 50</t>
  </si>
  <si>
    <t>SC2 - 34</t>
  </si>
  <si>
    <t>SC3 - 16</t>
  </si>
  <si>
    <t>RATIO</t>
  </si>
  <si>
    <t>VT RAPPORTEE A 60%</t>
  </si>
  <si>
    <t>TOTAL VT 60pts</t>
  </si>
  <si>
    <t>TOTAL OFFRE 100pts</t>
  </si>
  <si>
    <t>VALEUR TECHNIQUE 70pts</t>
  </si>
  <si>
    <t>SC 1 - 35pts</t>
  </si>
  <si>
    <t>SC2 - 25pts</t>
  </si>
  <si>
    <t>TOTAL VT 70pts</t>
  </si>
  <si>
    <t>VALEUR TECHNIQUE 70%</t>
  </si>
  <si>
    <t>TOTAL PRIX 30pts</t>
  </si>
  <si>
    <t>NOTE VT PONDEREE 70%</t>
  </si>
  <si>
    <t>TOTAL PRIX 30%</t>
  </si>
  <si>
    <t>VT RAPPORTEE A 70%</t>
  </si>
  <si>
    <t>METHODE DECIMALE</t>
  </si>
  <si>
    <t>METHODE PONDEREE</t>
  </si>
  <si>
    <t>METHODE DES RATIOS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</si>
</sst>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8"/>
  <sheetViews>
    <sheetView tabSelected="1" workbookViewId="0">
      <selection activeCell="I14" sqref="I14"/>
    </sheetView>
  </sheetViews>
  <sheetFormatPr baseColWidth="10" defaultRowHeight="15" x14ac:dyDescent="0.25"/>
  <cols>
    <col min="2" max="2" width="14.5703125" customWidth="1"/>
    <col min="8" max="8" width="13" customWidth="1"/>
    <col min="9" max="10" width="15.140625" customWidth="1"/>
    <col min="11" max="11" width="13.42578125" customWidth="1"/>
    <col min="12" max="13" width="13.85546875" customWidth="1"/>
  </cols>
  <sheetData>
    <row r="1" spans="1:12" ht="33" customHeight="1" x14ac:dyDescent="0.25">
      <c r="A1" s="32" t="s">
        <v>0</v>
      </c>
      <c r="B1" s="34" t="s">
        <v>4</v>
      </c>
      <c r="C1" s="34"/>
      <c r="D1" s="34"/>
      <c r="E1" s="36" t="s">
        <v>19</v>
      </c>
      <c r="F1" s="34" t="s">
        <v>10</v>
      </c>
      <c r="G1" s="36" t="s">
        <v>12</v>
      </c>
      <c r="H1" s="36" t="s">
        <v>20</v>
      </c>
      <c r="I1" s="30" t="s">
        <v>7</v>
      </c>
      <c r="J1" s="28" t="s">
        <v>6</v>
      </c>
      <c r="K1" s="23"/>
    </row>
    <row r="2" spans="1:12" ht="33" customHeight="1" x14ac:dyDescent="0.25">
      <c r="A2" s="33"/>
      <c r="B2" s="5" t="s">
        <v>1</v>
      </c>
      <c r="C2" s="5" t="s">
        <v>2</v>
      </c>
      <c r="D2" s="5" t="s">
        <v>3</v>
      </c>
      <c r="E2" s="37"/>
      <c r="F2" s="35"/>
      <c r="G2" s="37"/>
      <c r="H2" s="37"/>
      <c r="I2" s="31"/>
      <c r="J2" s="29"/>
      <c r="K2" s="23"/>
    </row>
    <row r="3" spans="1:12" ht="20.100000000000001" customHeight="1" x14ac:dyDescent="0.25">
      <c r="A3" s="6">
        <v>1</v>
      </c>
      <c r="B3" s="1">
        <v>25</v>
      </c>
      <c r="C3" s="1">
        <v>18</v>
      </c>
      <c r="D3" s="1">
        <v>5</v>
      </c>
      <c r="E3" s="2">
        <f>SUM(B3:D3)</f>
        <v>48</v>
      </c>
      <c r="F3" s="1">
        <v>1000</v>
      </c>
      <c r="G3" s="3">
        <f>(F5/F3)*40</f>
        <v>38</v>
      </c>
      <c r="H3" s="16">
        <f>SUM(E3,G3)</f>
        <v>86</v>
      </c>
      <c r="I3" s="4">
        <f>H4-H3</f>
        <v>0.66666666666665719</v>
      </c>
      <c r="J3" s="18">
        <v>2</v>
      </c>
      <c r="K3" s="23"/>
    </row>
    <row r="4" spans="1:12" ht="20.100000000000001" customHeight="1" x14ac:dyDescent="0.25">
      <c r="A4" s="6">
        <v>2</v>
      </c>
      <c r="B4" s="1">
        <v>30</v>
      </c>
      <c r="C4" s="1">
        <v>15</v>
      </c>
      <c r="D4" s="1">
        <v>10</v>
      </c>
      <c r="E4" s="26">
        <f t="shared" ref="E4:E6" si="0">SUM(B4:D4)</f>
        <v>55</v>
      </c>
      <c r="F4" s="1">
        <v>1200</v>
      </c>
      <c r="G4" s="3">
        <f>(F5/F4)*40</f>
        <v>31.666666666666664</v>
      </c>
      <c r="H4" s="16">
        <f>SUM(E4,G4)</f>
        <v>86.666666666666657</v>
      </c>
      <c r="I4" s="4">
        <v>0</v>
      </c>
      <c r="J4" s="18">
        <v>1</v>
      </c>
      <c r="K4" s="23"/>
    </row>
    <row r="5" spans="1:12" ht="20.100000000000001" customHeight="1" x14ac:dyDescent="0.25">
      <c r="A5" s="6">
        <v>3</v>
      </c>
      <c r="B5" s="1">
        <v>25</v>
      </c>
      <c r="C5" s="1">
        <v>10</v>
      </c>
      <c r="D5" s="1">
        <v>10</v>
      </c>
      <c r="E5" s="2">
        <f t="shared" si="0"/>
        <v>45</v>
      </c>
      <c r="F5" s="1">
        <v>950</v>
      </c>
      <c r="G5" s="26">
        <v>40</v>
      </c>
      <c r="H5" s="16">
        <f>SUM(E5,G5)</f>
        <v>85</v>
      </c>
      <c r="I5" s="4">
        <f>H4-H5</f>
        <v>1.6666666666666572</v>
      </c>
      <c r="J5" s="7">
        <v>3</v>
      </c>
      <c r="K5" s="23"/>
    </row>
    <row r="6" spans="1:12" ht="20.100000000000001" customHeight="1" thickBot="1" x14ac:dyDescent="0.3">
      <c r="A6" s="8">
        <v>4</v>
      </c>
      <c r="B6" s="9">
        <v>15</v>
      </c>
      <c r="C6" s="9">
        <v>5</v>
      </c>
      <c r="D6" s="9">
        <v>5</v>
      </c>
      <c r="E6" s="10">
        <f t="shared" si="0"/>
        <v>25</v>
      </c>
      <c r="F6" s="9">
        <v>980</v>
      </c>
      <c r="G6" s="11">
        <f>(F5/F6)*40</f>
        <v>38.775510204081634</v>
      </c>
      <c r="H6" s="17">
        <f>SUM(E6,G6)</f>
        <v>63.775510204081634</v>
      </c>
      <c r="I6" s="12">
        <f>H4-H6</f>
        <v>22.891156462585023</v>
      </c>
      <c r="J6" s="13">
        <v>4</v>
      </c>
      <c r="K6" s="23"/>
    </row>
    <row r="7" spans="1:12" ht="15" customHeight="1" x14ac:dyDescent="0.25">
      <c r="A7" s="38" t="s">
        <v>30</v>
      </c>
      <c r="B7" s="38"/>
      <c r="C7" s="38"/>
      <c r="D7" s="38"/>
      <c r="E7" s="38"/>
      <c r="F7" s="38"/>
      <c r="G7" s="38"/>
      <c r="H7" s="38"/>
      <c r="I7" s="38"/>
      <c r="J7" s="38"/>
      <c r="K7" s="22"/>
    </row>
    <row r="8" spans="1:12" ht="15" customHeight="1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20"/>
    </row>
    <row r="10" spans="1:12" ht="15.75" thickBot="1" x14ac:dyDescent="0.3"/>
    <row r="11" spans="1:12" ht="33" customHeight="1" x14ac:dyDescent="0.25">
      <c r="A11" s="32" t="s">
        <v>0</v>
      </c>
      <c r="B11" s="34" t="s">
        <v>8</v>
      </c>
      <c r="C11" s="34"/>
      <c r="D11" s="34"/>
      <c r="E11" s="30" t="s">
        <v>13</v>
      </c>
      <c r="F11" s="36" t="s">
        <v>9</v>
      </c>
      <c r="G11" s="34" t="s">
        <v>10</v>
      </c>
      <c r="H11" s="36" t="s">
        <v>11</v>
      </c>
      <c r="I11" s="44" t="s">
        <v>5</v>
      </c>
      <c r="J11" s="30" t="s">
        <v>7</v>
      </c>
      <c r="K11" s="28" t="s">
        <v>6</v>
      </c>
      <c r="L11" s="23"/>
    </row>
    <row r="12" spans="1:12" ht="33" customHeight="1" x14ac:dyDescent="0.25">
      <c r="A12" s="33"/>
      <c r="B12" s="5" t="s">
        <v>14</v>
      </c>
      <c r="C12" s="5" t="s">
        <v>15</v>
      </c>
      <c r="D12" s="5" t="s">
        <v>16</v>
      </c>
      <c r="E12" s="31"/>
      <c r="F12" s="37"/>
      <c r="G12" s="35"/>
      <c r="H12" s="37"/>
      <c r="I12" s="45"/>
      <c r="J12" s="31"/>
      <c r="K12" s="29"/>
      <c r="L12" s="23"/>
    </row>
    <row r="13" spans="1:12" ht="20.100000000000001" customHeight="1" x14ac:dyDescent="0.25">
      <c r="A13" s="6">
        <v>1</v>
      </c>
      <c r="B13" s="1">
        <v>42</v>
      </c>
      <c r="C13" s="1">
        <v>30.6</v>
      </c>
      <c r="D13" s="1">
        <v>8</v>
      </c>
      <c r="E13" s="14">
        <f>SUM(B13:D13)</f>
        <v>80.599999999999994</v>
      </c>
      <c r="F13" s="3">
        <f>(E13*60)/100</f>
        <v>48.36</v>
      </c>
      <c r="G13" s="1">
        <v>1000</v>
      </c>
      <c r="H13" s="3">
        <f>(G15/G13)*40</f>
        <v>38</v>
      </c>
      <c r="I13" s="16">
        <f>F13+H13</f>
        <v>86.36</v>
      </c>
      <c r="J13" s="4">
        <f>I14-I13</f>
        <v>0.20666666666666345</v>
      </c>
      <c r="K13" s="18">
        <v>2</v>
      </c>
      <c r="L13" s="23"/>
    </row>
    <row r="14" spans="1:12" ht="20.100000000000001" customHeight="1" x14ac:dyDescent="0.25">
      <c r="A14" s="6">
        <v>2</v>
      </c>
      <c r="B14" s="1">
        <v>50</v>
      </c>
      <c r="C14" s="1">
        <v>25.5</v>
      </c>
      <c r="D14" s="1">
        <v>16</v>
      </c>
      <c r="E14" s="14">
        <f t="shared" ref="E14:E16" si="1">SUM(B14:D14)</f>
        <v>91.5</v>
      </c>
      <c r="F14" s="27">
        <f t="shared" ref="F14:F16" si="2">(E14*60)/100</f>
        <v>54.9</v>
      </c>
      <c r="G14" s="1">
        <v>1200</v>
      </c>
      <c r="H14" s="3">
        <f>(G15/G14)*40</f>
        <v>31.666666666666664</v>
      </c>
      <c r="I14" s="16">
        <f>F14+H14</f>
        <v>86.566666666666663</v>
      </c>
      <c r="J14" s="4">
        <v>0</v>
      </c>
      <c r="K14" s="18">
        <v>1</v>
      </c>
      <c r="L14" s="23"/>
    </row>
    <row r="15" spans="1:12" ht="20.100000000000001" customHeight="1" x14ac:dyDescent="0.25">
      <c r="A15" s="6">
        <v>3</v>
      </c>
      <c r="B15" s="1">
        <v>42</v>
      </c>
      <c r="C15" s="1">
        <v>17</v>
      </c>
      <c r="D15" s="1">
        <v>16</v>
      </c>
      <c r="E15" s="14">
        <f t="shared" si="1"/>
        <v>75</v>
      </c>
      <c r="F15" s="3">
        <f t="shared" si="2"/>
        <v>45</v>
      </c>
      <c r="G15" s="1">
        <v>950</v>
      </c>
      <c r="H15" s="26">
        <v>40</v>
      </c>
      <c r="I15" s="16">
        <f>F15+H15</f>
        <v>85</v>
      </c>
      <c r="J15" s="4">
        <f>I14-I15</f>
        <v>1.5666666666666629</v>
      </c>
      <c r="K15" s="21">
        <v>3</v>
      </c>
      <c r="L15" s="23"/>
    </row>
    <row r="16" spans="1:12" ht="20.100000000000001" customHeight="1" thickBot="1" x14ac:dyDescent="0.3">
      <c r="A16" s="8">
        <v>4</v>
      </c>
      <c r="B16" s="9">
        <v>25</v>
      </c>
      <c r="C16" s="9">
        <v>8.5</v>
      </c>
      <c r="D16" s="9">
        <v>8</v>
      </c>
      <c r="E16" s="15">
        <f t="shared" si="1"/>
        <v>41.5</v>
      </c>
      <c r="F16" s="11">
        <f t="shared" si="2"/>
        <v>24.9</v>
      </c>
      <c r="G16" s="9">
        <v>980</v>
      </c>
      <c r="H16" s="11">
        <f>(G15/G16)*40</f>
        <v>38.775510204081634</v>
      </c>
      <c r="I16" s="17">
        <f>F16+H16</f>
        <v>63.675510204081633</v>
      </c>
      <c r="J16" s="12">
        <f>I14-I16</f>
        <v>22.89115646258503</v>
      </c>
      <c r="K16" s="13">
        <v>4</v>
      </c>
      <c r="L16" s="23"/>
    </row>
    <row r="17" spans="1:12" ht="15" customHeight="1" x14ac:dyDescent="0.25">
      <c r="A17" s="38" t="s">
        <v>31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ht="15" customHeight="1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22"/>
    </row>
    <row r="20" spans="1:12" ht="15.75" thickBot="1" x14ac:dyDescent="0.3"/>
    <row r="21" spans="1:12" ht="33" customHeight="1" x14ac:dyDescent="0.25">
      <c r="A21" s="32" t="s">
        <v>0</v>
      </c>
      <c r="B21" s="34" t="s">
        <v>8</v>
      </c>
      <c r="C21" s="34"/>
      <c r="D21" s="34"/>
      <c r="E21" s="30" t="s">
        <v>13</v>
      </c>
      <c r="F21" s="42" t="s">
        <v>17</v>
      </c>
      <c r="G21" s="40" t="s">
        <v>18</v>
      </c>
      <c r="H21" s="34" t="s">
        <v>10</v>
      </c>
      <c r="I21" s="44" t="s">
        <v>11</v>
      </c>
      <c r="J21" s="44" t="s">
        <v>5</v>
      </c>
      <c r="K21" s="42" t="s">
        <v>7</v>
      </c>
      <c r="L21" s="28" t="s">
        <v>6</v>
      </c>
    </row>
    <row r="22" spans="1:12" ht="33" customHeight="1" x14ac:dyDescent="0.25">
      <c r="A22" s="33"/>
      <c r="B22" s="5" t="s">
        <v>14</v>
      </c>
      <c r="C22" s="5" t="s">
        <v>15</v>
      </c>
      <c r="D22" s="5" t="s">
        <v>16</v>
      </c>
      <c r="E22" s="31"/>
      <c r="F22" s="43"/>
      <c r="G22" s="41"/>
      <c r="H22" s="35"/>
      <c r="I22" s="45"/>
      <c r="J22" s="45"/>
      <c r="K22" s="43"/>
      <c r="L22" s="29"/>
    </row>
    <row r="23" spans="1:12" ht="20.100000000000001" customHeight="1" x14ac:dyDescent="0.25">
      <c r="A23" s="6">
        <v>1</v>
      </c>
      <c r="B23" s="1">
        <v>42</v>
      </c>
      <c r="C23" s="1">
        <v>30.6</v>
      </c>
      <c r="D23" s="1">
        <v>8</v>
      </c>
      <c r="E23" s="14">
        <f>SUM(B23:D23)</f>
        <v>80.599999999999994</v>
      </c>
      <c r="F23" s="19">
        <f>(E23*100)/E24</f>
        <v>88.08743169398906</v>
      </c>
      <c r="G23" s="3">
        <f>(F23*60)/100</f>
        <v>52.852459016393439</v>
      </c>
      <c r="H23" s="1">
        <v>1000</v>
      </c>
      <c r="I23" s="3">
        <f>(H25/H23)*40</f>
        <v>38</v>
      </c>
      <c r="J23" s="16">
        <f>G23+I23</f>
        <v>90.852459016393439</v>
      </c>
      <c r="K23" s="4">
        <f>J24-J23</f>
        <v>0.81420765027321806</v>
      </c>
      <c r="L23" s="18">
        <v>2</v>
      </c>
    </row>
    <row r="24" spans="1:12" ht="20.100000000000001" customHeight="1" x14ac:dyDescent="0.25">
      <c r="A24" s="6">
        <v>2</v>
      </c>
      <c r="B24" s="1">
        <v>50</v>
      </c>
      <c r="C24" s="1">
        <v>25.5</v>
      </c>
      <c r="D24" s="1">
        <v>16</v>
      </c>
      <c r="E24" s="14">
        <f t="shared" ref="E24:E26" si="3">SUM(B24:D24)</f>
        <v>91.5</v>
      </c>
      <c r="F24" s="19">
        <v>100</v>
      </c>
      <c r="G24" s="27">
        <v>60</v>
      </c>
      <c r="H24" s="1">
        <v>1200</v>
      </c>
      <c r="I24" s="3">
        <f>(H25/H24)*40</f>
        <v>31.666666666666664</v>
      </c>
      <c r="J24" s="16">
        <f>G24+I24</f>
        <v>91.666666666666657</v>
      </c>
      <c r="K24" s="4">
        <v>0</v>
      </c>
      <c r="L24" s="18">
        <v>1</v>
      </c>
    </row>
    <row r="25" spans="1:12" ht="20.100000000000001" customHeight="1" x14ac:dyDescent="0.25">
      <c r="A25" s="6">
        <v>3</v>
      </c>
      <c r="B25" s="1">
        <v>42</v>
      </c>
      <c r="C25" s="1">
        <v>17</v>
      </c>
      <c r="D25" s="1">
        <v>16</v>
      </c>
      <c r="E25" s="14">
        <f t="shared" si="3"/>
        <v>75</v>
      </c>
      <c r="F25" s="19">
        <f>(E25*100)/E24</f>
        <v>81.967213114754102</v>
      </c>
      <c r="G25" s="3">
        <f t="shared" ref="G25:G26" si="4">(F25*60)/100</f>
        <v>49.180327868852466</v>
      </c>
      <c r="H25" s="1">
        <v>950</v>
      </c>
      <c r="I25" s="26">
        <v>40</v>
      </c>
      <c r="J25" s="16">
        <f>G25+I25</f>
        <v>89.180327868852459</v>
      </c>
      <c r="K25" s="4">
        <f>J24-J25</f>
        <v>2.4863387978141986</v>
      </c>
      <c r="L25" s="21">
        <v>3</v>
      </c>
    </row>
    <row r="26" spans="1:12" ht="20.100000000000001" customHeight="1" thickBot="1" x14ac:dyDescent="0.3">
      <c r="A26" s="8">
        <v>4</v>
      </c>
      <c r="B26" s="9">
        <v>25</v>
      </c>
      <c r="C26" s="9">
        <v>8.5</v>
      </c>
      <c r="D26" s="9">
        <v>8</v>
      </c>
      <c r="E26" s="15">
        <f t="shared" si="3"/>
        <v>41.5</v>
      </c>
      <c r="F26" s="19">
        <f>(E26*100)/E24</f>
        <v>45.355191256830601</v>
      </c>
      <c r="G26" s="3">
        <f t="shared" si="4"/>
        <v>27.21311475409836</v>
      </c>
      <c r="H26" s="9">
        <v>980</v>
      </c>
      <c r="I26" s="11">
        <f>(H25/H26)*40</f>
        <v>38.775510204081634</v>
      </c>
      <c r="J26" s="16">
        <f>G26+I26</f>
        <v>65.988624958179997</v>
      </c>
      <c r="K26" s="12">
        <f>J24-J26</f>
        <v>25.67804170848666</v>
      </c>
      <c r="L26" s="13">
        <v>4</v>
      </c>
    </row>
    <row r="27" spans="1:12" ht="15" customHeight="1" x14ac:dyDescent="0.25">
      <c r="A27" s="39" t="s">
        <v>32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12" ht="15" customHeight="1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</sheetData>
  <mergeCells count="30">
    <mergeCell ref="A17:K18"/>
    <mergeCell ref="I21:I22"/>
    <mergeCell ref="J21:J22"/>
    <mergeCell ref="K21:K22"/>
    <mergeCell ref="H11:H12"/>
    <mergeCell ref="I11:I12"/>
    <mergeCell ref="J11:J12"/>
    <mergeCell ref="K11:K12"/>
    <mergeCell ref="F11:F12"/>
    <mergeCell ref="L21:L22"/>
    <mergeCell ref="A27:L28"/>
    <mergeCell ref="G21:G22"/>
    <mergeCell ref="A21:A22"/>
    <mergeCell ref="B21:D21"/>
    <mergeCell ref="E21:E22"/>
    <mergeCell ref="F21:F22"/>
    <mergeCell ref="H21:H22"/>
    <mergeCell ref="J1:J2"/>
    <mergeCell ref="I1:I2"/>
    <mergeCell ref="A11:A12"/>
    <mergeCell ref="B11:D11"/>
    <mergeCell ref="E11:E12"/>
    <mergeCell ref="G11:G12"/>
    <mergeCell ref="B1:D1"/>
    <mergeCell ref="A1:A2"/>
    <mergeCell ref="F1:F2"/>
    <mergeCell ref="E1:E2"/>
    <mergeCell ref="G1:G2"/>
    <mergeCell ref="H1:H2"/>
    <mergeCell ref="A7:J8"/>
  </mergeCells>
  <pageMargins left="0.7" right="0.7" top="0.75" bottom="0.75" header="0.3" footer="0.3"/>
  <pageSetup paperSize="9" orientation="portrait" r:id="rId1"/>
  <ignoredErrors>
    <ignoredError sqref="E3:E6 E13:E16 E23:E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8"/>
  <sheetViews>
    <sheetView workbookViewId="0">
      <selection activeCell="A27" sqref="A27:L28"/>
    </sheetView>
  </sheetViews>
  <sheetFormatPr baseColWidth="10" defaultRowHeight="15" x14ac:dyDescent="0.25"/>
  <cols>
    <col min="2" max="2" width="14.5703125" customWidth="1"/>
    <col min="8" max="8" width="13" customWidth="1"/>
    <col min="9" max="10" width="15.140625" customWidth="1"/>
    <col min="11" max="11" width="13.42578125" customWidth="1"/>
    <col min="12" max="13" width="13.85546875" customWidth="1"/>
  </cols>
  <sheetData>
    <row r="1" spans="1:12" ht="33" customHeight="1" x14ac:dyDescent="0.25">
      <c r="A1" s="35" t="s">
        <v>0</v>
      </c>
      <c r="B1" s="35" t="s">
        <v>21</v>
      </c>
      <c r="C1" s="35"/>
      <c r="D1" s="35"/>
      <c r="E1" s="37" t="s">
        <v>24</v>
      </c>
      <c r="F1" s="35" t="s">
        <v>10</v>
      </c>
      <c r="G1" s="37" t="s">
        <v>26</v>
      </c>
      <c r="H1" s="37" t="s">
        <v>20</v>
      </c>
      <c r="I1" s="31" t="s">
        <v>7</v>
      </c>
      <c r="J1" s="45" t="s">
        <v>6</v>
      </c>
      <c r="K1" s="23"/>
    </row>
    <row r="2" spans="1:12" ht="33" customHeight="1" x14ac:dyDescent="0.25">
      <c r="A2" s="35"/>
      <c r="B2" s="5" t="s">
        <v>22</v>
      </c>
      <c r="C2" s="5" t="s">
        <v>23</v>
      </c>
      <c r="D2" s="5" t="s">
        <v>3</v>
      </c>
      <c r="E2" s="37"/>
      <c r="F2" s="35"/>
      <c r="G2" s="37"/>
      <c r="H2" s="37"/>
      <c r="I2" s="31"/>
      <c r="J2" s="45"/>
      <c r="K2" s="23"/>
    </row>
    <row r="3" spans="1:12" ht="20.100000000000001" customHeight="1" x14ac:dyDescent="0.25">
      <c r="A3" s="1">
        <v>1</v>
      </c>
      <c r="B3" s="1">
        <v>30</v>
      </c>
      <c r="C3" s="1">
        <v>23</v>
      </c>
      <c r="D3" s="1">
        <v>5</v>
      </c>
      <c r="E3" s="2">
        <f>SUM(B3:D3)</f>
        <v>58</v>
      </c>
      <c r="F3" s="1">
        <v>1000</v>
      </c>
      <c r="G3" s="3">
        <f>(F5/F3)*30</f>
        <v>28.5</v>
      </c>
      <c r="H3" s="16">
        <f>SUM(E3,G3)</f>
        <v>86.5</v>
      </c>
      <c r="I3" s="4">
        <f>H4-H3</f>
        <v>2.25</v>
      </c>
      <c r="J3" s="24">
        <v>2</v>
      </c>
      <c r="K3" s="23"/>
    </row>
    <row r="4" spans="1:12" ht="20.100000000000001" customHeight="1" x14ac:dyDescent="0.25">
      <c r="A4" s="1">
        <v>2</v>
      </c>
      <c r="B4" s="1">
        <v>35</v>
      </c>
      <c r="C4" s="1">
        <v>20</v>
      </c>
      <c r="D4" s="1">
        <v>10</v>
      </c>
      <c r="E4" s="26">
        <f t="shared" ref="E4:E6" si="0">SUM(B4:D4)</f>
        <v>65</v>
      </c>
      <c r="F4" s="1">
        <v>1200</v>
      </c>
      <c r="G4" s="3">
        <f>(F5/F4)*30</f>
        <v>23.75</v>
      </c>
      <c r="H4" s="16">
        <f>SUM(E4,G4)</f>
        <v>88.75</v>
      </c>
      <c r="I4" s="4">
        <v>0</v>
      </c>
      <c r="J4" s="24">
        <v>1</v>
      </c>
      <c r="K4" s="23"/>
    </row>
    <row r="5" spans="1:12" ht="20.100000000000001" customHeight="1" x14ac:dyDescent="0.25">
      <c r="A5" s="1">
        <v>3</v>
      </c>
      <c r="B5" s="1">
        <v>30</v>
      </c>
      <c r="C5" s="1">
        <v>12.5</v>
      </c>
      <c r="D5" s="1">
        <v>10</v>
      </c>
      <c r="E5" s="2">
        <f t="shared" si="0"/>
        <v>52.5</v>
      </c>
      <c r="F5" s="1">
        <v>950</v>
      </c>
      <c r="G5" s="26">
        <v>30</v>
      </c>
      <c r="H5" s="16">
        <f>SUM(E5,G5)</f>
        <v>82.5</v>
      </c>
      <c r="I5" s="4">
        <f>H4-H5</f>
        <v>6.25</v>
      </c>
      <c r="J5" s="1">
        <v>3</v>
      </c>
      <c r="K5" s="23"/>
    </row>
    <row r="6" spans="1:12" ht="20.100000000000001" customHeight="1" x14ac:dyDescent="0.25">
      <c r="A6" s="1">
        <v>4</v>
      </c>
      <c r="B6" s="1">
        <v>17.5</v>
      </c>
      <c r="C6" s="1">
        <v>6.25</v>
      </c>
      <c r="D6" s="1">
        <v>5</v>
      </c>
      <c r="E6" s="2">
        <f t="shared" si="0"/>
        <v>28.75</v>
      </c>
      <c r="F6" s="1">
        <v>980</v>
      </c>
      <c r="G6" s="3">
        <f>(F5/F6)*30</f>
        <v>29.081632653061224</v>
      </c>
      <c r="H6" s="16">
        <f>SUM(E6,G6)</f>
        <v>57.83163265306122</v>
      </c>
      <c r="I6" s="4">
        <f>H4-H6</f>
        <v>30.91836734693878</v>
      </c>
      <c r="J6" s="1">
        <v>4</v>
      </c>
      <c r="K6" s="23"/>
    </row>
    <row r="7" spans="1:12" ht="15" customHeight="1" x14ac:dyDescent="0.25">
      <c r="A7" s="38" t="s">
        <v>30</v>
      </c>
      <c r="B7" s="38"/>
      <c r="C7" s="38"/>
      <c r="D7" s="38"/>
      <c r="E7" s="38"/>
      <c r="F7" s="38"/>
      <c r="G7" s="38"/>
      <c r="H7" s="38"/>
      <c r="I7" s="38"/>
      <c r="J7" s="38"/>
      <c r="K7" s="22"/>
    </row>
    <row r="8" spans="1:12" ht="15" customHeight="1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20"/>
    </row>
    <row r="11" spans="1:12" ht="33" customHeight="1" x14ac:dyDescent="0.25">
      <c r="A11" s="35" t="s">
        <v>0</v>
      </c>
      <c r="B11" s="35" t="s">
        <v>25</v>
      </c>
      <c r="C11" s="35"/>
      <c r="D11" s="35"/>
      <c r="E11" s="31" t="s">
        <v>13</v>
      </c>
      <c r="F11" s="37" t="s">
        <v>27</v>
      </c>
      <c r="G11" s="35" t="s">
        <v>10</v>
      </c>
      <c r="H11" s="37" t="s">
        <v>28</v>
      </c>
      <c r="I11" s="45" t="s">
        <v>5</v>
      </c>
      <c r="J11" s="31" t="s">
        <v>7</v>
      </c>
      <c r="K11" s="45" t="s">
        <v>6</v>
      </c>
      <c r="L11" s="23"/>
    </row>
    <row r="12" spans="1:12" ht="33" customHeight="1" x14ac:dyDescent="0.25">
      <c r="A12" s="35"/>
      <c r="B12" s="5" t="s">
        <v>14</v>
      </c>
      <c r="C12" s="5" t="s">
        <v>15</v>
      </c>
      <c r="D12" s="5" t="s">
        <v>16</v>
      </c>
      <c r="E12" s="31"/>
      <c r="F12" s="37"/>
      <c r="G12" s="35"/>
      <c r="H12" s="37"/>
      <c r="I12" s="45"/>
      <c r="J12" s="31"/>
      <c r="K12" s="45"/>
      <c r="L12" s="23"/>
    </row>
    <row r="13" spans="1:12" ht="20.100000000000001" customHeight="1" x14ac:dyDescent="0.25">
      <c r="A13" s="1">
        <v>1</v>
      </c>
      <c r="B13" s="1">
        <v>42</v>
      </c>
      <c r="C13" s="1">
        <v>31</v>
      </c>
      <c r="D13" s="1">
        <v>8</v>
      </c>
      <c r="E13" s="14">
        <f>SUM(B13:D13)</f>
        <v>81</v>
      </c>
      <c r="F13" s="3">
        <f>(E13*70)/100</f>
        <v>56.7</v>
      </c>
      <c r="G13" s="1">
        <v>1000</v>
      </c>
      <c r="H13" s="3">
        <f>(G15/G13)*30</f>
        <v>28.5</v>
      </c>
      <c r="I13" s="16">
        <f>F13+H13</f>
        <v>85.2</v>
      </c>
      <c r="J13" s="4">
        <f>I14-I13</f>
        <v>3.6499999999999915</v>
      </c>
      <c r="K13" s="24">
        <v>2</v>
      </c>
      <c r="L13" s="23"/>
    </row>
    <row r="14" spans="1:12" ht="20.100000000000001" customHeight="1" x14ac:dyDescent="0.25">
      <c r="A14" s="1">
        <v>2</v>
      </c>
      <c r="B14" s="1">
        <v>50</v>
      </c>
      <c r="C14" s="1">
        <v>27</v>
      </c>
      <c r="D14" s="1">
        <v>16</v>
      </c>
      <c r="E14" s="14">
        <f t="shared" ref="E14:E16" si="1">SUM(B14:D14)</f>
        <v>93</v>
      </c>
      <c r="F14" s="27">
        <f>(E14*70)/100</f>
        <v>65.099999999999994</v>
      </c>
      <c r="G14" s="1">
        <v>1200</v>
      </c>
      <c r="H14" s="3">
        <f>(G15/G14)*30</f>
        <v>23.75</v>
      </c>
      <c r="I14" s="16">
        <f>F14+H14</f>
        <v>88.85</v>
      </c>
      <c r="J14" s="4">
        <v>0</v>
      </c>
      <c r="K14" s="24">
        <v>1</v>
      </c>
      <c r="L14" s="23"/>
    </row>
    <row r="15" spans="1:12" ht="20.100000000000001" customHeight="1" x14ac:dyDescent="0.25">
      <c r="A15" s="1">
        <v>3</v>
      </c>
      <c r="B15" s="1">
        <v>42</v>
      </c>
      <c r="C15" s="1">
        <v>17</v>
      </c>
      <c r="D15" s="1">
        <v>16</v>
      </c>
      <c r="E15" s="14">
        <f t="shared" si="1"/>
        <v>75</v>
      </c>
      <c r="F15" s="3">
        <f>(E15*70)/100</f>
        <v>52.5</v>
      </c>
      <c r="G15" s="1">
        <v>950</v>
      </c>
      <c r="H15" s="26">
        <v>30</v>
      </c>
      <c r="I15" s="16">
        <f>F15+H15</f>
        <v>82.5</v>
      </c>
      <c r="J15" s="4">
        <f>I14-I15</f>
        <v>6.3499999999999943</v>
      </c>
      <c r="K15" s="25">
        <v>3</v>
      </c>
      <c r="L15" s="23"/>
    </row>
    <row r="16" spans="1:12" ht="20.100000000000001" customHeight="1" x14ac:dyDescent="0.25">
      <c r="A16" s="1">
        <v>4</v>
      </c>
      <c r="B16" s="1">
        <v>25</v>
      </c>
      <c r="C16" s="1">
        <v>8.5</v>
      </c>
      <c r="D16" s="1">
        <v>8</v>
      </c>
      <c r="E16" s="14">
        <f t="shared" si="1"/>
        <v>41.5</v>
      </c>
      <c r="F16" s="3">
        <f>(E16*70)/100</f>
        <v>29.05</v>
      </c>
      <c r="G16" s="1">
        <v>980</v>
      </c>
      <c r="H16" s="3">
        <f>(G15/G16)*30</f>
        <v>29.081632653061224</v>
      </c>
      <c r="I16" s="16">
        <f>F16+H16</f>
        <v>58.131632653061224</v>
      </c>
      <c r="J16" s="4">
        <f>I14-I16</f>
        <v>30.71836734693877</v>
      </c>
      <c r="K16" s="1">
        <v>4</v>
      </c>
      <c r="L16" s="23"/>
    </row>
    <row r="17" spans="1:12" ht="15" customHeight="1" x14ac:dyDescent="0.25">
      <c r="A17" s="38" t="s">
        <v>31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ht="15" customHeight="1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22"/>
    </row>
    <row r="20" spans="1:12" ht="15.75" thickBot="1" x14ac:dyDescent="0.3"/>
    <row r="21" spans="1:12" ht="33" customHeight="1" x14ac:dyDescent="0.25">
      <c r="A21" s="32" t="s">
        <v>0</v>
      </c>
      <c r="B21" s="34" t="s">
        <v>25</v>
      </c>
      <c r="C21" s="34"/>
      <c r="D21" s="34"/>
      <c r="E21" s="30" t="s">
        <v>13</v>
      </c>
      <c r="F21" s="42" t="s">
        <v>17</v>
      </c>
      <c r="G21" s="40" t="s">
        <v>29</v>
      </c>
      <c r="H21" s="34" t="s">
        <v>10</v>
      </c>
      <c r="I21" s="44" t="s">
        <v>28</v>
      </c>
      <c r="J21" s="44" t="s">
        <v>5</v>
      </c>
      <c r="K21" s="42" t="s">
        <v>7</v>
      </c>
      <c r="L21" s="28" t="s">
        <v>6</v>
      </c>
    </row>
    <row r="22" spans="1:12" ht="33" customHeight="1" x14ac:dyDescent="0.25">
      <c r="A22" s="33"/>
      <c r="B22" s="5" t="s">
        <v>14</v>
      </c>
      <c r="C22" s="5" t="s">
        <v>15</v>
      </c>
      <c r="D22" s="5" t="s">
        <v>16</v>
      </c>
      <c r="E22" s="31"/>
      <c r="F22" s="43"/>
      <c r="G22" s="41"/>
      <c r="H22" s="35"/>
      <c r="I22" s="45"/>
      <c r="J22" s="45"/>
      <c r="K22" s="43"/>
      <c r="L22" s="29"/>
    </row>
    <row r="23" spans="1:12" ht="20.100000000000001" customHeight="1" x14ac:dyDescent="0.25">
      <c r="A23" s="6">
        <v>1</v>
      </c>
      <c r="B23" s="1">
        <v>42</v>
      </c>
      <c r="C23" s="1">
        <v>31</v>
      </c>
      <c r="D23" s="1">
        <v>8</v>
      </c>
      <c r="E23" s="14">
        <f>SUM(B23:D23)</f>
        <v>81</v>
      </c>
      <c r="F23" s="19">
        <f>(E23*100)/E24</f>
        <v>87.096774193548384</v>
      </c>
      <c r="G23" s="3">
        <f>(F23*70)/100</f>
        <v>60.967741935483872</v>
      </c>
      <c r="H23" s="1">
        <v>1000</v>
      </c>
      <c r="I23" s="3">
        <f>(H25/H23)*30</f>
        <v>28.5</v>
      </c>
      <c r="J23" s="16">
        <f>G23+I23</f>
        <v>89.467741935483872</v>
      </c>
      <c r="K23" s="4">
        <f>J24-J23</f>
        <v>4.2822580645161281</v>
      </c>
      <c r="L23" s="18">
        <v>2</v>
      </c>
    </row>
    <row r="24" spans="1:12" ht="20.100000000000001" customHeight="1" x14ac:dyDescent="0.25">
      <c r="A24" s="6">
        <v>2</v>
      </c>
      <c r="B24" s="1">
        <v>50</v>
      </c>
      <c r="C24" s="1">
        <v>27</v>
      </c>
      <c r="D24" s="1">
        <v>16</v>
      </c>
      <c r="E24" s="14">
        <f t="shared" ref="E24:E26" si="2">SUM(B24:D24)</f>
        <v>93</v>
      </c>
      <c r="F24" s="19">
        <v>100</v>
      </c>
      <c r="G24" s="27">
        <v>70</v>
      </c>
      <c r="H24" s="1">
        <v>1200</v>
      </c>
      <c r="I24" s="3">
        <f>(H25/H24)*30</f>
        <v>23.75</v>
      </c>
      <c r="J24" s="16">
        <f>G24+I24</f>
        <v>93.75</v>
      </c>
      <c r="K24" s="4">
        <v>0</v>
      </c>
      <c r="L24" s="18">
        <v>1</v>
      </c>
    </row>
    <row r="25" spans="1:12" ht="20.100000000000001" customHeight="1" x14ac:dyDescent="0.25">
      <c r="A25" s="6">
        <v>3</v>
      </c>
      <c r="B25" s="1">
        <v>42</v>
      </c>
      <c r="C25" s="1">
        <v>17</v>
      </c>
      <c r="D25" s="1">
        <v>16</v>
      </c>
      <c r="E25" s="14">
        <f t="shared" si="2"/>
        <v>75</v>
      </c>
      <c r="F25" s="19">
        <f>(E25*100)/E24</f>
        <v>80.645161290322577</v>
      </c>
      <c r="G25" s="3">
        <f>(F25*70)/100</f>
        <v>56.451612903225808</v>
      </c>
      <c r="H25" s="1">
        <v>950</v>
      </c>
      <c r="I25" s="26">
        <v>30</v>
      </c>
      <c r="J25" s="16">
        <f>G25+I25</f>
        <v>86.451612903225808</v>
      </c>
      <c r="K25" s="4">
        <f>J24-J25</f>
        <v>7.2983870967741922</v>
      </c>
      <c r="L25" s="21">
        <v>3</v>
      </c>
    </row>
    <row r="26" spans="1:12" ht="20.100000000000001" customHeight="1" thickBot="1" x14ac:dyDescent="0.3">
      <c r="A26" s="8">
        <v>4</v>
      </c>
      <c r="B26" s="1">
        <v>25</v>
      </c>
      <c r="C26" s="1">
        <v>8.5</v>
      </c>
      <c r="D26" s="1">
        <v>8</v>
      </c>
      <c r="E26" s="15">
        <f t="shared" si="2"/>
        <v>41.5</v>
      </c>
      <c r="F26" s="19">
        <f>(E26*100)/E24</f>
        <v>44.623655913978496</v>
      </c>
      <c r="G26" s="3">
        <f>(F26*70)/100</f>
        <v>31.236559139784948</v>
      </c>
      <c r="H26" s="9">
        <v>980</v>
      </c>
      <c r="I26" s="3">
        <f>(H25/H26)*30</f>
        <v>29.081632653061224</v>
      </c>
      <c r="J26" s="16">
        <f>G26+I26</f>
        <v>60.318191792846171</v>
      </c>
      <c r="K26" s="12">
        <f>J24-J26</f>
        <v>33.431808207153829</v>
      </c>
      <c r="L26" s="13">
        <v>4</v>
      </c>
    </row>
    <row r="27" spans="1:12" ht="15" customHeight="1" x14ac:dyDescent="0.25">
      <c r="A27" s="39" t="s">
        <v>32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12" ht="15" customHeight="1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</sheetData>
  <mergeCells count="30">
    <mergeCell ref="J21:J22"/>
    <mergeCell ref="K21:K22"/>
    <mergeCell ref="L21:L22"/>
    <mergeCell ref="A27:L28"/>
    <mergeCell ref="J11:J12"/>
    <mergeCell ref="K11:K12"/>
    <mergeCell ref="A17:K18"/>
    <mergeCell ref="A21:A22"/>
    <mergeCell ref="B21:D21"/>
    <mergeCell ref="E21:E22"/>
    <mergeCell ref="F21:F22"/>
    <mergeCell ref="G21:G22"/>
    <mergeCell ref="H21:H22"/>
    <mergeCell ref="I21:I22"/>
    <mergeCell ref="I1:I2"/>
    <mergeCell ref="J1:J2"/>
    <mergeCell ref="A7:J8"/>
    <mergeCell ref="A11:A12"/>
    <mergeCell ref="B11:D11"/>
    <mergeCell ref="E11:E12"/>
    <mergeCell ref="F11:F12"/>
    <mergeCell ref="G11:G12"/>
    <mergeCell ref="H11:H12"/>
    <mergeCell ref="I11:I12"/>
    <mergeCell ref="A1:A2"/>
    <mergeCell ref="B1:D1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  <ignoredErrors>
    <ignoredError sqref="E3:E6 E13:E16 E23:E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Pondération 6040</vt:lpstr>
      <vt:lpstr>Pondération 7030</vt:lpstr>
    </vt:vector>
  </TitlesOfParts>
  <Company>MTPM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LEQUILLIEC Laurent</dc:creator>
  <cp:lastModifiedBy>LEQUILLIEC Laurent</cp:lastModifiedBy>
  <dcterms:created xsi:type="dcterms:W3CDTF">2019-10-29T14:14:51Z</dcterms:created>
  <dcterms:modified xsi:type="dcterms:W3CDTF">2019-11-13T10:39:59Z</dcterms:modified>
</cp:coreProperties>
</file>